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375" activeTab="0"/>
  </bookViews>
  <sheets>
    <sheet name="Ern Bal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<sst xmlns="http://schemas.openxmlformats.org/spreadsheetml/2006/main" count="38" uniqueCount="37">
  <si>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RM'000</t>
  </si>
  <si>
    <t>CONSOLIDATED BALANCE SHEET</t>
  </si>
  <si>
    <t>Current Assets</t>
  </si>
  <si>
    <t>Stocks</t>
  </si>
  <si>
    <t>Current Liabilities</t>
  </si>
  <si>
    <t>Short Term Borrowings</t>
  </si>
  <si>
    <t>DIPERDANA HOLDINGS BERHAD (63611U)</t>
  </si>
  <si>
    <t>AS AT END OF CURRENT QUARTER      30.09.2000     (Unaudited)</t>
  </si>
  <si>
    <t>AS AT PERCEDING FINANCIAL YEAR END 31.12.1999          (Audited)</t>
  </si>
  <si>
    <t>Fixed assets</t>
  </si>
  <si>
    <t>Investment in associated companies</t>
  </si>
  <si>
    <t>Long term investments</t>
  </si>
  <si>
    <t>Intangiable</t>
  </si>
  <si>
    <t>Trade debtors</t>
  </si>
  <si>
    <t>Sundry debtors</t>
  </si>
  <si>
    <t>Amount due from holding company</t>
  </si>
  <si>
    <t>Bank &amp; cash balances</t>
  </si>
  <si>
    <t>Total assets</t>
  </si>
  <si>
    <t>Trade creditors</t>
  </si>
  <si>
    <t>Other creditors</t>
  </si>
  <si>
    <t>Amount due to related companies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</si>
  <si>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</si>
  <si>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</si>
  <si>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</si>
  <si>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</si>
  <si>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</si>
  <si>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</si>
  <si>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Reserves:</t>
  </si>
  <si>
    <t>Capital reserve</t>
  </si>
  <si>
    <t>General reserve</t>
  </si>
  <si>
    <t>Exchange reserve</t>
  </si>
  <si>
    <t>Retained profit</t>
  </si>
  <si>
    <t>Total shareholders' funds</t>
  </si>
  <si>
    <t>minority interests</t>
  </si>
  <si>
    <t>Long term borrowings</t>
  </si>
  <si>
    <t>Other long term &amp; deferred liabilities</t>
  </si>
  <si>
    <t>Net tangible assets pershare (RM)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</si>
</sst>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_);[Red]\(0\)"/>
    <numFmt numFmtId="172" formatCode="#,##0.000"/>
    <numFmt numFmtId="173" formatCode="#,##0.0"/>
    <numFmt numFmtId="174" formatCode="#,##0.0000"/>
    <numFmt numFmtId="175" formatCode="#,##0.00000"/>
    <numFmt numFmtId="176" formatCode="0.0"/>
    <numFmt numFmtId="177" formatCode="#,##0.0%;[Red]\(#,##0.0%\)"/>
    <numFmt numFmtId="178" formatCode="#,##0.0_);[Red]\(#,##0.0\)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4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ali\management%20r\MGMTRPT\Mir99\KLSE%20Report\consol-03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-06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-0900_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%20drive\MGMTRPT\Mir99\KLSE%20Report\consol-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KPB"/>
      <sheetName val="Shapadu"/>
      <sheetName val="Inter-co"/>
      <sheetName val="Jnl99"/>
      <sheetName val="Jnl00"/>
      <sheetName val="con-jnl99"/>
      <sheetName val="goodwill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99"/>
      <sheetName val="DKSB"/>
      <sheetName val="tax"/>
      <sheetName val="Rental"/>
      <sheetName val="Commitment"/>
      <sheetName val="Other Creditors"/>
      <sheetName val="Creditor"/>
      <sheetName val="C.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KPB"/>
      <sheetName val="Shapadu"/>
      <sheetName val="Inter-co"/>
      <sheetName val="Jnl99"/>
      <sheetName val="Jnl00"/>
      <sheetName val="con-jnl99"/>
      <sheetName val="goodwill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99"/>
      <sheetName val="DKSB"/>
      <sheetName val="tax"/>
      <sheetName val="Rental"/>
      <sheetName val="Commitment"/>
      <sheetName val="Other Creditors"/>
      <sheetName val="Creditor"/>
      <sheetName val="C.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KPB"/>
      <sheetName val="Shapadu"/>
      <sheetName val="Inter-co"/>
      <sheetName val="Jnl99"/>
      <sheetName val="Jnl00"/>
      <sheetName val="con-jnl99"/>
      <sheetName val="goodwill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99"/>
      <sheetName val="DKSB"/>
      <sheetName val="tax"/>
      <sheetName val="Rental"/>
      <sheetName val="Commitment"/>
      <sheetName val="Other Creditors"/>
      <sheetName val="Creditor"/>
      <sheetName val="C.Flow"/>
    </sheetNames>
    <sheetDataSet>
      <sheetData sheetId="0">
        <row r="127">
          <cell r="B127">
            <v>-11157923.530000003</v>
          </cell>
          <cell r="M127">
            <v>-14440621.539999994</v>
          </cell>
        </row>
      </sheetData>
      <sheetData sheetId="2">
        <row r="10">
          <cell r="AE10">
            <v>169789067.06</v>
          </cell>
        </row>
        <row r="18">
          <cell r="AE18">
            <v>1000</v>
          </cell>
        </row>
        <row r="20">
          <cell r="AE20">
            <v>220000</v>
          </cell>
        </row>
        <row r="22">
          <cell r="AE22">
            <v>14641.83</v>
          </cell>
        </row>
        <row r="29">
          <cell r="AE29">
            <v>213326.87</v>
          </cell>
        </row>
        <row r="31">
          <cell r="AE31">
            <v>30156916.569999997</v>
          </cell>
        </row>
        <row r="32">
          <cell r="AE32">
            <v>-5004543.390000001</v>
          </cell>
        </row>
        <row r="34">
          <cell r="AE34">
            <v>5423427.1</v>
          </cell>
        </row>
        <row r="38">
          <cell r="AE38">
            <v>38000</v>
          </cell>
        </row>
        <row r="39">
          <cell r="AE39">
            <v>6283956.760000002</v>
          </cell>
        </row>
        <row r="45">
          <cell r="AE45">
            <v>9010418.15</v>
          </cell>
        </row>
        <row r="46">
          <cell r="AE46">
            <v>7270456.96</v>
          </cell>
        </row>
        <row r="47">
          <cell r="AE47">
            <v>4383720.529999999</v>
          </cell>
        </row>
        <row r="48">
          <cell r="AE48">
            <v>9836081.36729999</v>
          </cell>
        </row>
        <row r="52">
          <cell r="AE52">
            <v>10390556.95</v>
          </cell>
        </row>
        <row r="53">
          <cell r="AE53">
            <v>3145236.84</v>
          </cell>
        </row>
        <row r="55">
          <cell r="AE55">
            <v>746827.3300000001</v>
          </cell>
        </row>
        <row r="56">
          <cell r="AE56">
            <v>0</v>
          </cell>
        </row>
        <row r="64">
          <cell r="AE64">
            <v>35000000</v>
          </cell>
        </row>
        <row r="66">
          <cell r="AE66">
            <v>48907156.98276641</v>
          </cell>
        </row>
        <row r="68">
          <cell r="AE68">
            <v>356078.48</v>
          </cell>
        </row>
        <row r="71">
          <cell r="AE71">
            <v>161649.82723359685</v>
          </cell>
        </row>
        <row r="74">
          <cell r="AE74">
            <v>9696142.32</v>
          </cell>
        </row>
        <row r="75">
          <cell r="AE75">
            <v>5040482.8</v>
          </cell>
        </row>
        <row r="76">
          <cell r="AE76">
            <v>12168303.870000001</v>
          </cell>
        </row>
        <row r="77">
          <cell r="AE77">
            <v>16780900.389999997</v>
          </cell>
        </row>
        <row r="78">
          <cell r="AE78">
            <v>25160000</v>
          </cell>
        </row>
        <row r="79">
          <cell r="AE79">
            <v>8356306</v>
          </cell>
        </row>
        <row r="80">
          <cell r="AE80">
            <v>725474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Shapadu"/>
      <sheetName val="Jnl"/>
      <sheetName val="con-jnl99"/>
      <sheetName val="goodwill"/>
      <sheetName val="Inter-co"/>
      <sheetName val="KPB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"/>
      <sheetName val="tax"/>
      <sheetName val="Rental"/>
      <sheetName val="Commitment"/>
      <sheetName val="Other Creditors"/>
      <sheetName val="Creditor"/>
      <sheetName val="C.Flow"/>
    </sheetNames>
    <sheetDataSet>
      <sheetData sheetId="2">
        <row r="10">
          <cell r="X10">
            <v>143923455.70766667</v>
          </cell>
        </row>
        <row r="20">
          <cell r="X20">
            <v>220000</v>
          </cell>
        </row>
        <row r="22">
          <cell r="X22">
            <v>14641.83</v>
          </cell>
        </row>
        <row r="28">
          <cell r="X28">
            <v>665000</v>
          </cell>
        </row>
        <row r="29">
          <cell r="X29">
            <v>161890.58000000002</v>
          </cell>
        </row>
        <row r="31">
          <cell r="X31">
            <v>24079959.759999998</v>
          </cell>
        </row>
        <row r="32">
          <cell r="X32">
            <v>-4071222.0400000005</v>
          </cell>
        </row>
        <row r="34">
          <cell r="X34">
            <v>3607784.6527000032</v>
          </cell>
        </row>
        <row r="37">
          <cell r="X37">
            <v>20000</v>
          </cell>
        </row>
        <row r="38">
          <cell r="X38">
            <v>4532784.11</v>
          </cell>
        </row>
        <row r="44">
          <cell r="X44">
            <v>8302657.370000001</v>
          </cell>
        </row>
        <row r="45">
          <cell r="X45">
            <v>3258236.12</v>
          </cell>
        </row>
        <row r="46">
          <cell r="X46">
            <v>1475934.57</v>
          </cell>
        </row>
        <row r="47">
          <cell r="X47">
            <v>9117430.419999996</v>
          </cell>
        </row>
        <row r="50">
          <cell r="X50">
            <v>5999999.999999999</v>
          </cell>
        </row>
        <row r="51">
          <cell r="X51">
            <v>7000000</v>
          </cell>
        </row>
        <row r="52">
          <cell r="X52">
            <v>2361269.4</v>
          </cell>
        </row>
        <row r="53">
          <cell r="X53">
            <v>920808.6499999999</v>
          </cell>
        </row>
        <row r="54">
          <cell r="X54">
            <v>1764000.0000000002</v>
          </cell>
        </row>
        <row r="62">
          <cell r="X62">
            <v>35000000</v>
          </cell>
        </row>
        <row r="64">
          <cell r="X64">
            <v>34463176.84885146</v>
          </cell>
        </row>
        <row r="66">
          <cell r="X66">
            <v>356078.48</v>
          </cell>
        </row>
        <row r="69">
          <cell r="X69">
            <v>132707.68151520294</v>
          </cell>
        </row>
        <row r="72">
          <cell r="X72">
            <v>8064713.65</v>
          </cell>
        </row>
        <row r="73">
          <cell r="X73">
            <v>9923170.79</v>
          </cell>
        </row>
        <row r="74">
          <cell r="X74">
            <v>4707492.1899999995</v>
          </cell>
        </row>
        <row r="75">
          <cell r="X75">
            <v>7564838.430000002</v>
          </cell>
        </row>
        <row r="76">
          <cell r="X76">
            <v>23660000</v>
          </cell>
        </row>
        <row r="77">
          <cell r="X77">
            <v>8356306</v>
          </cell>
        </row>
        <row r="78">
          <cell r="X78">
            <v>725474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H8" sqref="H8"/>
    </sheetView>
  </sheetViews>
  <sheetFormatPr defaultColWidth="9.140625" defaultRowHeight="12.75"/>
  <cols>
    <col min="6" max="6" width="15.140625" style="6" customWidth="1"/>
    <col min="7" max="7" width="1.57421875" style="0" customWidth="1"/>
    <col min="8" max="8" width="15.7109375" style="6" customWidth="1"/>
  </cols>
  <sheetData>
    <row r="1" ht="13.5">
      <c r="A1" s="2" t="s">
        <v>6</v>
      </c>
    </row>
    <row r="2" ht="13.5">
      <c r="A2" s="2" t="s">
        <v>1</v>
      </c>
    </row>
    <row r="3" spans="1:8" ht="53.25" customHeight="1">
      <c r="A3" s="1"/>
      <c r="F3" s="7" t="s">
        <v>7</v>
      </c>
      <c r="G3" s="2"/>
      <c r="H3" s="7" t="s">
        <v>8</v>
      </c>
    </row>
    <row r="4" spans="6:8" ht="13.5">
      <c r="F4" s="8" t="s">
        <v>0</v>
      </c>
      <c r="G4" s="2"/>
      <c r="H4" s="8" t="s">
        <v>0</v>
      </c>
    </row>
    <row r="5" spans="6:8" ht="13.5">
      <c r="F5" s="8"/>
      <c r="G5" s="2"/>
      <c r="H5" s="8"/>
    </row>
    <row r="6" spans="2:8" ht="13.5">
      <c r="B6" s="2" t="s">
        <v>9</v>
      </c>
      <c r="F6" s="9">
        <f>'[3]BS'!$AE$10/1000</f>
        <v>169789.06706</v>
      </c>
      <c r="G6" s="2"/>
      <c r="H6" s="9">
        <f>'[4]BS'!$X$10/1000</f>
        <v>143923.45570766667</v>
      </c>
    </row>
    <row r="7" spans="2:8" ht="13.5" hidden="1">
      <c r="B7" s="2" t="s">
        <v>10</v>
      </c>
      <c r="F7" s="9"/>
      <c r="G7" s="2"/>
      <c r="H7" s="9"/>
    </row>
    <row r="8" spans="2:8" ht="13.5">
      <c r="B8" s="2" t="s">
        <v>11</v>
      </c>
      <c r="F8" s="9">
        <f>'[3]BS'!$AE$20/1000</f>
        <v>220</v>
      </c>
      <c r="G8" s="2"/>
      <c r="H8" s="9">
        <f>'[4]BS'!$X$20/1000</f>
        <v>220</v>
      </c>
    </row>
    <row r="9" spans="2:8" ht="13.5" hidden="1">
      <c r="B9" s="2" t="s">
        <v>12</v>
      </c>
      <c r="F9" s="9"/>
      <c r="G9" s="2"/>
      <c r="H9" s="9"/>
    </row>
    <row r="10" spans="2:8" ht="13.5">
      <c r="B10" s="2"/>
      <c r="F10" s="10">
        <f>SUM(F6:F9)</f>
        <v>170009.06706</v>
      </c>
      <c r="G10" s="2"/>
      <c r="H10" s="10">
        <f>SUM(H6:H9)</f>
        <v>144143.45570766667</v>
      </c>
    </row>
    <row r="11" spans="2:8" ht="13.5">
      <c r="B11" s="2"/>
      <c r="F11" s="9"/>
      <c r="G11" s="2"/>
      <c r="H11" s="9"/>
    </row>
    <row r="12" spans="2:8" ht="15">
      <c r="B12" s="3" t="s">
        <v>2</v>
      </c>
      <c r="F12" s="9"/>
      <c r="G12" s="2"/>
      <c r="H12" s="9"/>
    </row>
    <row r="13" spans="2:8" ht="13.5">
      <c r="B13" s="2" t="s">
        <v>3</v>
      </c>
      <c r="F13" s="9">
        <f>'[3]BS'!$AE$29/1000</f>
        <v>213.32686999999999</v>
      </c>
      <c r="G13" s="2"/>
      <c r="H13" s="9">
        <f>'[4]BS'!$X$29/1000</f>
        <v>161.89058000000003</v>
      </c>
    </row>
    <row r="14" spans="2:8" ht="13.5">
      <c r="B14" s="2" t="s">
        <v>13</v>
      </c>
      <c r="F14" s="9">
        <f>('[3]BS'!$AE$31+'[3]BS'!$AE$32)/1000</f>
        <v>25152.373179999995</v>
      </c>
      <c r="G14" s="2"/>
      <c r="H14" s="9">
        <f>('[4]BS'!$X$31+'[4]BS'!$X$32)/1000</f>
        <v>20008.737719999997</v>
      </c>
    </row>
    <row r="15" spans="2:8" ht="13.5">
      <c r="B15" s="2" t="s">
        <v>14</v>
      </c>
      <c r="F15" s="9">
        <f>('[3]BS'!$AE$22+'[3]BS'!$AE$34+'[3]BS'!$AE$18)/1000</f>
        <v>5439.068929999999</v>
      </c>
      <c r="G15" s="2"/>
      <c r="H15" s="9">
        <f>('[4]BS'!$X$22+'[4]BS'!$X$34+'[4]BS'!$X$28)/1000</f>
        <v>4287.426482700003</v>
      </c>
    </row>
    <row r="16" spans="2:8" ht="13.5" hidden="1">
      <c r="B16" s="2" t="s">
        <v>15</v>
      </c>
      <c r="F16" s="9"/>
      <c r="G16" s="2"/>
      <c r="H16" s="9"/>
    </row>
    <row r="17" spans="2:8" ht="13.5">
      <c r="B17" s="2" t="s">
        <v>16</v>
      </c>
      <c r="F17" s="9">
        <f>('[3]BS'!$AE$38+'[3]BS'!$AE$39)/1000</f>
        <v>6321.956760000002</v>
      </c>
      <c r="G17" s="2"/>
      <c r="H17" s="9">
        <f>('[4]BS'!$X$38+'[4]BS'!$X$37)/1000</f>
        <v>4552.7841100000005</v>
      </c>
    </row>
    <row r="18" spans="2:8" ht="13.5">
      <c r="B18" s="2"/>
      <c r="F18" s="10">
        <f>SUM(F13:F17)</f>
        <v>37126.725739999994</v>
      </c>
      <c r="G18" s="2"/>
      <c r="H18" s="10">
        <f>SUM(H13:H17)</f>
        <v>29010.8388927</v>
      </c>
    </row>
    <row r="19" spans="2:8" ht="15">
      <c r="B19" s="4" t="s">
        <v>17</v>
      </c>
      <c r="F19" s="10">
        <f>F18+F10</f>
        <v>207135.7928</v>
      </c>
      <c r="G19" s="2"/>
      <c r="H19" s="10">
        <f>H18+H10</f>
        <v>173154.29460036667</v>
      </c>
    </row>
    <row r="20" spans="2:8" ht="13.5">
      <c r="B20" s="2"/>
      <c r="F20" s="9"/>
      <c r="G20" s="2"/>
      <c r="H20" s="9"/>
    </row>
    <row r="21" spans="2:8" ht="13.5">
      <c r="B21" s="2"/>
      <c r="F21" s="9"/>
      <c r="G21" s="2"/>
      <c r="H21" s="9"/>
    </row>
    <row r="22" spans="2:8" ht="15">
      <c r="B22" s="5" t="s">
        <v>4</v>
      </c>
      <c r="F22" s="9"/>
      <c r="G22" s="2"/>
      <c r="H22" s="9"/>
    </row>
    <row r="23" spans="2:8" ht="13.5">
      <c r="B23" s="2" t="s">
        <v>18</v>
      </c>
      <c r="F23" s="9">
        <f>('[3]BS'!$AE$45)/1000</f>
        <v>9010.41815</v>
      </c>
      <c r="G23" s="2"/>
      <c r="H23" s="9">
        <f>('[4]BS'!$X$44)/1000</f>
        <v>8302.65737</v>
      </c>
    </row>
    <row r="24" spans="2:8" ht="13.5">
      <c r="B24" s="2" t="s">
        <v>19</v>
      </c>
      <c r="F24" s="9">
        <f>('[3]BS'!$AE$48)/1000</f>
        <v>9836.08136729999</v>
      </c>
      <c r="G24" s="2"/>
      <c r="H24" s="9">
        <f>('[4]BS'!$X$47)/1000</f>
        <v>9117.430419999997</v>
      </c>
    </row>
    <row r="25" spans="2:8" ht="13.5" hidden="1">
      <c r="B25" s="2" t="s">
        <v>20</v>
      </c>
      <c r="F25" s="9">
        <f>F16</f>
        <v>0</v>
      </c>
      <c r="G25" s="2"/>
      <c r="H25" s="9">
        <f>H16</f>
        <v>0</v>
      </c>
    </row>
    <row r="26" spans="2:8" ht="13.5">
      <c r="B26" s="2" t="s">
        <v>5</v>
      </c>
      <c r="F26" s="9">
        <f>('[3]BS'!$AE$46+'[3]BS'!$AE$47+'[3]BS'!$AE$52+'[3]BS'!$AE$53)/1000</f>
        <v>25189.971279999998</v>
      </c>
      <c r="G26" s="2"/>
      <c r="H26" s="9">
        <f>('[4]BS'!$X$45+'[4]BS'!$X$46+'[4]BS'!$X$51+'[4]BS'!$X$52+'[4]BS'!$X$50)/1000</f>
        <v>20095.44009</v>
      </c>
    </row>
    <row r="27" spans="2:8" ht="13.5">
      <c r="B27" s="2" t="s">
        <v>21</v>
      </c>
      <c r="F27" s="9">
        <f>('[3]BS'!$AE$55+(4600000+(-'[3]PL'!$M$127+'[3]PL'!$B$127)*0.28-967615.55))/1000</f>
        <v>5298.367222799998</v>
      </c>
      <c r="G27" s="2"/>
      <c r="H27" s="9">
        <f>'[4]BS'!$X$53/1000</f>
        <v>920.80865</v>
      </c>
    </row>
    <row r="28" spans="2:8" ht="13.5">
      <c r="B28" s="2" t="s">
        <v>22</v>
      </c>
      <c r="F28" s="9">
        <f>'[3]BS'!$AE$56</f>
        <v>0</v>
      </c>
      <c r="G28" s="2"/>
      <c r="H28" s="9">
        <f>'[4]BS'!$X$54/1000</f>
        <v>1764.0000000000002</v>
      </c>
    </row>
    <row r="29" spans="2:8" ht="13.5">
      <c r="B29" s="2"/>
      <c r="F29" s="10">
        <f>SUM(F23:F28)</f>
        <v>49334.83802009999</v>
      </c>
      <c r="G29" s="2"/>
      <c r="H29" s="10">
        <f>SUM(H23:H28)</f>
        <v>40200.33652999999</v>
      </c>
    </row>
    <row r="30" spans="2:8" ht="13.5">
      <c r="B30" s="2"/>
      <c r="F30" s="9"/>
      <c r="G30" s="2"/>
      <c r="H30" s="9"/>
    </row>
    <row r="31" spans="2:8" ht="15">
      <c r="B31" s="4" t="s">
        <v>23</v>
      </c>
      <c r="F31" s="11">
        <f>F18-F29</f>
        <v>-12208.112280099995</v>
      </c>
      <c r="G31" s="2"/>
      <c r="H31" s="11">
        <f>H18-H29</f>
        <v>-11189.497637299992</v>
      </c>
    </row>
    <row r="32" spans="2:8" ht="13.5">
      <c r="B32" s="2"/>
      <c r="F32" s="9"/>
      <c r="G32" s="2"/>
      <c r="H32" s="9"/>
    </row>
    <row r="33" spans="2:8" ht="15.75" thickBot="1">
      <c r="B33" s="4" t="s">
        <v>24</v>
      </c>
      <c r="F33" s="12">
        <f>F10+F31</f>
        <v>157800.9547799</v>
      </c>
      <c r="G33" s="2"/>
      <c r="H33" s="12">
        <f>H10+H31</f>
        <v>132953.95807036667</v>
      </c>
    </row>
    <row r="34" spans="2:8" ht="14.25" thickTop="1">
      <c r="B34" s="2"/>
      <c r="F34" s="9"/>
      <c r="G34" s="2"/>
      <c r="H34" s="9"/>
    </row>
    <row r="35" spans="2:8" ht="15">
      <c r="B35" s="5" t="s">
        <v>25</v>
      </c>
      <c r="F35" s="9"/>
      <c r="G35" s="2"/>
      <c r="H35" s="9"/>
    </row>
    <row r="36" spans="2:8" ht="13.5">
      <c r="B36" s="2" t="s">
        <v>26</v>
      </c>
      <c r="F36" s="9">
        <f>'[3]BS'!$AE$64/1000</f>
        <v>35000</v>
      </c>
      <c r="G36" s="2"/>
      <c r="H36" s="9">
        <f>'[4]BS'!$X$62/1000</f>
        <v>35000</v>
      </c>
    </row>
    <row r="37" spans="2:8" ht="13.5">
      <c r="B37" s="2"/>
      <c r="F37" s="9"/>
      <c r="G37" s="2"/>
      <c r="H37" s="9"/>
    </row>
    <row r="38" spans="2:8" ht="15">
      <c r="B38" s="5" t="s">
        <v>27</v>
      </c>
      <c r="F38" s="9"/>
      <c r="G38" s="2"/>
      <c r="H38" s="9"/>
    </row>
    <row r="39" spans="2:8" ht="13.5" hidden="1">
      <c r="B39" s="2" t="s">
        <v>28</v>
      </c>
      <c r="F39" s="9"/>
      <c r="G39" s="2"/>
      <c r="H39" s="9"/>
    </row>
    <row r="40" spans="2:8" ht="13.5" hidden="1">
      <c r="B40" s="2" t="s">
        <v>29</v>
      </c>
      <c r="F40" s="9"/>
      <c r="G40" s="2"/>
      <c r="H40" s="9"/>
    </row>
    <row r="41" spans="2:8" ht="13.5" hidden="1">
      <c r="B41" s="2" t="s">
        <v>30</v>
      </c>
      <c r="F41" s="9"/>
      <c r="G41" s="2"/>
      <c r="H41" s="9"/>
    </row>
    <row r="42" spans="2:8" ht="13.5">
      <c r="B42" s="2" t="s">
        <v>31</v>
      </c>
      <c r="F42" s="13">
        <f>('[3]BS'!$AE$66+'[3]BS'!$AE$68-(4600000+(-'[3]PL'!$M$127+'[3]PL'!$B$127)*0.28-967615.55))/1000</f>
        <v>44711.69556996641</v>
      </c>
      <c r="G42" s="2"/>
      <c r="H42" s="13">
        <f>('[4]BS'!$X$64+'[4]BS'!$X$66)/1000</f>
        <v>34819.255328851454</v>
      </c>
    </row>
    <row r="43" spans="2:8" ht="13.5">
      <c r="B43" s="2"/>
      <c r="F43" s="9"/>
      <c r="G43" s="2"/>
      <c r="H43" s="9"/>
    </row>
    <row r="44" spans="2:8" ht="13.5">
      <c r="B44" s="2" t="s">
        <v>32</v>
      </c>
      <c r="F44" s="11">
        <f>SUM(F36:F42)</f>
        <v>79711.69556996641</v>
      </c>
      <c r="G44" s="2"/>
      <c r="H44" s="11">
        <f>SUM(H36:H42)</f>
        <v>69819.25532885146</v>
      </c>
    </row>
    <row r="45" spans="2:8" ht="13.5">
      <c r="B45" s="2" t="s">
        <v>33</v>
      </c>
      <c r="F45" s="9">
        <f>'[3]BS'!$AE$71/1000</f>
        <v>161.64982723359685</v>
      </c>
      <c r="G45" s="2"/>
      <c r="H45" s="9">
        <f>'[4]BS'!$X$69/1000</f>
        <v>132.70768151520295</v>
      </c>
    </row>
    <row r="46" spans="2:8" ht="13.5">
      <c r="B46" s="2" t="s">
        <v>34</v>
      </c>
      <c r="F46" s="9">
        <f>('[3]BS'!$AE$78+'[3]BS'!$AE$76+'[3]BS'!$AE$77)/1000</f>
        <v>54109.204260000006</v>
      </c>
      <c r="G46" s="2"/>
      <c r="H46" s="9">
        <f>('[4]BS'!$X$74+'[4]BS'!$X$75+'[4]BS'!$X$76)/1000</f>
        <v>35932.33062000001</v>
      </c>
    </row>
    <row r="47" spans="2:8" ht="13.5">
      <c r="B47" s="2" t="s">
        <v>35</v>
      </c>
      <c r="F47" s="9">
        <f>('[3]BS'!$AE$74+'[3]BS'!$AE$75+'[3]BS'!$AE$79+'[3]BS'!$AE$80)/1000</f>
        <v>23818.40512</v>
      </c>
      <c r="G47" s="2"/>
      <c r="H47" s="9">
        <f>('[4]BS'!$X$72+'[4]BS'!$X$73+'[4]BS'!$X$77+'[4]BS'!$X$78)/1000</f>
        <v>27069.664439999997</v>
      </c>
    </row>
    <row r="48" spans="2:8" ht="14.25" thickBot="1">
      <c r="B48" s="2"/>
      <c r="F48" s="12">
        <f>SUM(F44:F47)</f>
        <v>157800.95477720004</v>
      </c>
      <c r="G48" s="2"/>
      <c r="H48" s="12">
        <f>SUM(H44:H47)</f>
        <v>132953.95807036667</v>
      </c>
    </row>
    <row r="49" spans="2:8" ht="14.25" thickTop="1">
      <c r="B49" s="2"/>
      <c r="F49" s="11"/>
      <c r="G49" s="2"/>
      <c r="H49" s="8"/>
    </row>
    <row r="50" spans="2:8" ht="13.5">
      <c r="B50" s="2" t="s">
        <v>36</v>
      </c>
      <c r="F50" s="14">
        <f>(F36+F42)/F36</f>
        <v>2.2774770162847546</v>
      </c>
      <c r="G50" s="2"/>
      <c r="H50" s="14">
        <f>(H36+H42)/H36</f>
        <v>1.9948358665386132</v>
      </c>
    </row>
    <row r="51" spans="6:8" ht="13.5">
      <c r="F51" s="15"/>
      <c r="G51" s="2"/>
      <c r="H51" s="8"/>
    </row>
    <row r="52" spans="6:8" ht="13.5">
      <c r="F52" s="8"/>
      <c r="G52" s="2"/>
      <c r="H52" s="8"/>
    </row>
    <row r="53" spans="6:8" ht="13.5">
      <c r="F53" s="8"/>
      <c r="G53" s="2"/>
      <c r="H53" s="8"/>
    </row>
    <row r="54" spans="6:8" ht="13.5">
      <c r="F54" s="8"/>
      <c r="G54" s="2"/>
      <c r="H54" s="8"/>
    </row>
    <row r="55" spans="6:8" ht="13.5">
      <c r="F55" s="8"/>
      <c r="G55" s="2"/>
      <c r="H55" s="8"/>
    </row>
    <row r="56" spans="6:8" ht="13.5">
      <c r="F56" s="8"/>
      <c r="G56" s="2"/>
      <c r="H56" s="8"/>
    </row>
    <row r="57" spans="6:8" ht="13.5">
      <c r="F57" s="8"/>
      <c r="G57" s="2"/>
      <c r="H57" s="8"/>
    </row>
    <row r="58" spans="6:8" ht="13.5">
      <c r="F58" s="8"/>
      <c r="G58" s="2"/>
      <c r="H58" s="8"/>
    </row>
    <row r="59" spans="6:8" ht="13.5">
      <c r="F59" s="8"/>
      <c r="G59" s="2"/>
      <c r="H59" s="8"/>
    </row>
    <row r="60" spans="6:8" ht="13.5">
      <c r="F60" s="8"/>
      <c r="G60" s="2"/>
      <c r="H60" s="8"/>
    </row>
    <row r="61" spans="6:8" ht="13.5">
      <c r="F61" s="8"/>
      <c r="G61" s="2"/>
      <c r="H61" s="8"/>
    </row>
    <row r="62" spans="6:8" ht="13.5">
      <c r="F62" s="8"/>
      <c r="G62" s="2"/>
      <c r="H62" s="8"/>
    </row>
    <row r="63" spans="6:8" ht="13.5">
      <c r="F63" s="8"/>
      <c r="G63" s="2"/>
      <c r="H63" s="8"/>
    </row>
    <row r="64" spans="6:8" ht="13.5">
      <c r="F64" s="8"/>
      <c r="G64" s="2"/>
      <c r="H64" s="8"/>
    </row>
    <row r="65" spans="6:8" ht="13.5">
      <c r="F65" s="8"/>
      <c r="G65" s="2"/>
      <c r="H65" s="8"/>
    </row>
    <row r="66" spans="6:8" ht="13.5">
      <c r="F66" s="8"/>
      <c r="G66" s="2"/>
      <c r="H66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DiPerdana</dc:creator>
  <cp:keywords/>
  <dc:description/>
  <cp:lastModifiedBy>DIPERDANA HOLDING SDN BHD</cp:lastModifiedBy>
  <cp:lastPrinted>2000-11-24T04:05:24Z</cp:lastPrinted>
  <dcterms:created xsi:type="dcterms:W3CDTF">1999-10-28T08:51:14Z</dcterms:created>
  <dcterms:modified xsi:type="dcterms:W3CDTF">2000-11-29T09:06:55Z</dcterms:modified>
  <cp:category/>
  <cp:version/>
  <cp:contentType/>
  <cp:contentStatus/>
</cp:coreProperties>
</file>